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50" windowWidth="19980" windowHeight="999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Лист1!$A$7:$Q$34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Лист1!$A$40:$Q$40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O35" i="1" l="1"/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7" i="1"/>
  <c r="O34" i="1" l="1"/>
  <c r="E46" i="1"/>
  <c r="E40" i="1"/>
  <c r="E43" i="1"/>
  <c r="E42" i="1"/>
  <c r="E41" i="1"/>
  <c r="E47" i="1"/>
  <c r="N34" i="1" l="1"/>
  <c r="B5" i="2"/>
  <c r="D51" i="1"/>
  <c r="D50" i="1"/>
</calcChain>
</file>

<file path=xl/sharedStrings.xml><?xml version="1.0" encoding="utf-8"?>
<sst xmlns="http://schemas.openxmlformats.org/spreadsheetml/2006/main" count="149" uniqueCount="111">
  <si>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</si>
  <si>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</si>
  <si>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</si>
  <si>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</si>
  <si>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</si>
  <si>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</si>
  <si>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</si>
  <si>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</si>
  <si>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</si>
  <si>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</si>
  <si>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</si>
  <si>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</si>
  <si>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</si>
  <si>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</si>
  <si>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</si>
  <si>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</si>
  <si>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</si>
  <si>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</si>
  <si>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</si>
  <si>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</si>
  <si>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</si>
  <si>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</si>
  <si>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</si>
  <si>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</si>
  <si>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</si>
  <si>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</si>
  <si>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</si>
  <si>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</si>
  <si>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</si>
  <si>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</si>
  <si>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</si>
  <si>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</si>
  <si>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</si>
  <si>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</si>
  <si>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Модернизация корпоративной сети ОАО "Башинформсвязь"</t>
  </si>
  <si>
    <t>Тимилова И.А., тел. (347)221-54-73, эл.почта:</t>
  </si>
  <si>
    <t>(347)221-54-73</t>
  </si>
  <si>
    <t/>
  </si>
  <si>
    <t>Каримов В.Р. 8-(347)-221-5456</t>
  </si>
  <si>
    <t>Сентябрь 2014</t>
  </si>
  <si>
    <t>Титлин Лев Сергеевич</t>
  </si>
  <si>
    <t>(347)221-54-71</t>
  </si>
  <si>
    <t>КАБЕЛЬ CAB-CEE77-C19-EU</t>
  </si>
  <si>
    <t>шт</t>
  </si>
  <si>
    <t>КАБЕЛЬ КОНСОЛЬНЫЙ 6 FT С ИНТЕРФЕЙСОМ RJ-45-К-RJ-45</t>
  </si>
  <si>
    <t>КАБЕЛЬ ПИТАНИЯ CAB-AC-2800W-EU</t>
  </si>
  <si>
    <t>КАБЕЛЬ ПИТАНИЯ CISCO CAB-ACE</t>
  </si>
  <si>
    <t>КАБЕЛЬ СТЕКОВЫЙ CAB-STK-E-0.5M</t>
  </si>
  <si>
    <t>КАБЕЛЬНЫЙ ЗАЖИМ ДЛЯ КОММУТАТОРА CISCO CATALYST 3560-C,2960-C</t>
  </si>
  <si>
    <t>ЛИЦЕНЗИЯ C-4500E-IPB</t>
  </si>
  <si>
    <t>ОПЕРАЦИОННАЯ СИСТЕМА  ДЛЯ КОММУТАТОРА CISCO CATALYST 4500 (S45ELB-15201E)</t>
  </si>
  <si>
    <t>42629</t>
  </si>
  <si>
    <t>ТЕЛЕФОН CISCO IP PHONE 6941</t>
  </si>
  <si>
    <t>IP телефон Cisco UC Phone 6941, Charcoal, Standard Handset</t>
  </si>
  <si>
    <t>43033</t>
  </si>
  <si>
    <t>ШАССИ CATALYST 4500E, 10СЛОТОВ,ДО 48 GBPS НА СЛОТ</t>
  </si>
  <si>
    <t>WS-C4510R+E</t>
  </si>
  <si>
    <t>43034</t>
  </si>
  <si>
    <t>КАРТА ПРОЦЕССОРА УПРАВЛЕНИЯ 8-E ДЛЯ CATALYST 4500E</t>
  </si>
  <si>
    <t>WS-X45-SUP8-E</t>
  </si>
  <si>
    <t>43035</t>
  </si>
  <si>
    <t>КАРТА ЛИНЕЙНАЯ ДЛЯ CISCO CATALYST 4500 C 48ПОРТАМИ 10/100/1000 С ПОДДЕРЖКОЙ POE</t>
  </si>
  <si>
    <t>WS-X4648-RJ45V+E</t>
  </si>
  <si>
    <t>43036</t>
  </si>
  <si>
    <t>КАРТА ЛИНЕЙНАЯ 2 ПОКОЛЕНИЯ ДЛЯ CISCO CATALYST 4500 C 48ПОРТАМИ 10/100/1000 С ПОДДЕРЖКОЙ POE</t>
  </si>
  <si>
    <t>WS-X4748-RJ45V+E</t>
  </si>
  <si>
    <t>43037</t>
  </si>
  <si>
    <t>КАРТА ЛИНЕЙНАЯ ДЛЯ CISCO CATALYST 4500 C 48ПОРТАМИ 10/100/1000</t>
  </si>
  <si>
    <t>WS-X4648-RJ45-E</t>
  </si>
  <si>
    <t>43038</t>
  </si>
  <si>
    <t>БЛОК ПИТАНИЯ PWR-C45-4200ACV  С МОЩНОСТЬЮ ДО 4200ВТ ДЛЯ КОММУТАТОРА CISCO CATALYST 4500</t>
  </si>
  <si>
    <t>PWR-C45-4200ACV</t>
  </si>
  <si>
    <t>43039</t>
  </si>
  <si>
    <t>КОММУТАТОР CISCO CATALYST 2960 С 48 ПОРТАМИ 10/100/1000 С ПОДДЕРЖКОЙ POE</t>
  </si>
  <si>
    <t>WS-C2960S-48FPS-L</t>
  </si>
  <si>
    <t>43040</t>
  </si>
  <si>
    <t>МОДУЛЬ (СЕТЕВОЙ СТЫК) ДЛЯ КОММУТАТОРА  C2960S</t>
  </si>
  <si>
    <t>C2960S-STACK</t>
  </si>
  <si>
    <t>43041</t>
  </si>
  <si>
    <t>КОНТРАКТ СЕРВИСНЫЙ ДЛЯ КОММУТАТОРА CISCO CATALYST 4506</t>
  </si>
  <si>
    <t>СЕРТИФИКАТ ЭЛЕКТРОННЫЙ ТЕХНИЧЕСКОЙ ПОДДЕРЖКИ ДЛЯ КОММУТАТОРА CISCO CATALYST 4506</t>
  </si>
  <si>
    <t>43042</t>
  </si>
  <si>
    <t>КОНТРАКТ СЕРВИСНЫЙ ДЛЯ КОММУТАТОРА CISCO CATALYST 4510</t>
  </si>
  <si>
    <t>СЕРТИФИКАТ ЭЛЕКТРОННЫЙ ТЕХНИЧЕСКОЙ ПОДДЕРЖКИ ДЛЯ КОММУТАТОРА CISCO CATALYST 4510</t>
  </si>
  <si>
    <t>43043</t>
  </si>
  <si>
    <t>КОНТРАКТ СЕРВИСНЫЙ ДЛЯ КОММУТАТОРА CISCO CATALYST 2960</t>
  </si>
  <si>
    <t>СЕРТИФИКАТ ЭЛЕКТРОННЫЙ ТЕХНИЧЕСКОЙ ПОДДЕРЖКИ ДЛЯ КОММУТАТОРА CISCO CATALYST 2960</t>
  </si>
  <si>
    <t>43044</t>
  </si>
  <si>
    <t>ТРАНСИВЕР ОПТИЧЕСКИЙ SFP-1G</t>
  </si>
  <si>
    <t>SFP-1G</t>
  </si>
  <si>
    <t>43045</t>
  </si>
  <si>
    <t>ТРАНСИВЕР ОПТИЧЕСКИЙ SFP-TX-100/1000</t>
  </si>
  <si>
    <t>SFP-TX-100/1000</t>
  </si>
  <si>
    <t>43046</t>
  </si>
  <si>
    <t>ТРАНСИВЕР ОПТИЧЕСКИЙ SFP+CISCO SFP-10G-LR</t>
  </si>
  <si>
    <t>SFP-10G-LR=</t>
  </si>
  <si>
    <t>43047</t>
  </si>
  <si>
    <t>КОНВЕКТОР ИНТЕРФЕЙСОВ X2-SFP+</t>
  </si>
  <si>
    <t>X2-SFP+</t>
  </si>
  <si>
    <t>43048</t>
  </si>
  <si>
    <t>КОНТРАКТ СЕРВИСНЫЙ CON-SNT-41CK ДЛЯ CISCO UNIFIED IP PHONE 6941</t>
  </si>
  <si>
    <t>СЕРТИФИКАТ ЭЛЕКТРОННЫЙ ТЕХНИЧЕСКОЙ ПОДДЕРЖКИ CON-SNT-41CK ДЛЯ CISCO UNIFIED IP PHONE 6941</t>
  </si>
  <si>
    <t>43049</t>
  </si>
  <si>
    <t>БЛОК ПИТАНИЯ PWR-C45-2800ACV С МОЩНОСТЬЮ ДО 2800ВТ ДЛЯ КОММУТАТОРА CISCO CATALYST 4500</t>
  </si>
  <si>
    <t>PWR-C45-2800ACV</t>
  </si>
  <si>
    <t xml:space="preserve"> "Башинформсвязь" ЦТЭ                г. Уфа, ул. Каспийская, 14                 конт. Тел. 8-905-352-77-79  Иксанова Ф.С.</t>
  </si>
  <si>
    <t>3 квартал - 30 сентября 2014</t>
  </si>
  <si>
    <t>Предельная стоимость лота составляет  5 167 521,57 руб. (с НДС)</t>
  </si>
  <si>
    <t>не менее 5 лет</t>
  </si>
  <si>
    <t>ПРОГРАММНОЕ ОБЕСПЕЧЕНИЕ PI-MSE-PRMO-INSRT</t>
  </si>
  <si>
    <t>Наименование товара поставщика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</si>
</sst>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imovvr/AppData/Local/Microsoft/Windows/Temporary%20Internet%20Files/Content.Outlook/9MLJ3CEU/&#1055;&#1088;&#1080;&#1083;&#1086;&#1078;&#1077;&#1085;&#1080;&#1077;%201%201%20&#1082;%20&#1048;&#1079;&#1074;&#1077;&#1097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2">
          <cell r="D42" t="str">
            <v>Декларация соответствия</v>
          </cell>
        </row>
        <row r="43">
          <cell r="D43" t="str">
            <v>Сертификат соответствия стандартам РФ , техническое описание поставляемого товара, инструкция на русском языке</v>
          </cell>
        </row>
        <row r="44">
          <cell r="D44" t="str">
            <v xml:space="preserve">Поставщик должен быть авторизованным партнером Cisco Systems                             </v>
          </cell>
        </row>
        <row r="45">
          <cell r="D45" t="str">
            <v>Авторизационное посьмо от Cisco Cystems</v>
          </cell>
        </row>
        <row r="48">
          <cell r="D48" t="str">
            <v xml:space="preserve"> Яппарова Р.Д. тел.: (347) 221-56-62;  8-901-817-39-50 эл.почта r.yapparova@bashtel.ru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52"/>
  <sheetViews>
    <sheetView tabSelected="1" topLeftCell="G1" zoomScaleNormal="100" workbookViewId="0">
      <selection activeCell="U39" sqref="U3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  <col min="20" max="20" width="11.42578125" bestFit="1" customWidth="1"/>
  </cols>
  <sheetData>
    <row r="1" spans="1:22" x14ac:dyDescent="0.25">
      <c r="P1" s="16" t="s">
        <v>23</v>
      </c>
    </row>
    <row r="2" spans="1:22" x14ac:dyDescent="0.25">
      <c r="B2" s="41" t="s">
        <v>11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22" x14ac:dyDescent="0.25">
      <c r="B3" t="s">
        <v>3</v>
      </c>
      <c r="C3" s="12">
        <v>5939</v>
      </c>
      <c r="D3" s="10" t="s">
        <v>34</v>
      </c>
      <c r="E3" s="10"/>
      <c r="F3" s="15"/>
      <c r="Q3" s="6"/>
    </row>
    <row r="4" spans="1:22" x14ac:dyDescent="0.25">
      <c r="B4" s="45" t="s">
        <v>0</v>
      </c>
      <c r="C4" s="34" t="s">
        <v>30</v>
      </c>
      <c r="D4" s="45" t="s">
        <v>25</v>
      </c>
      <c r="E4" s="34" t="s">
        <v>110</v>
      </c>
      <c r="F4" s="45" t="s">
        <v>1</v>
      </c>
      <c r="G4" s="45" t="s">
        <v>14</v>
      </c>
      <c r="H4" s="30" t="s">
        <v>15</v>
      </c>
      <c r="I4" s="30"/>
      <c r="J4" s="30"/>
      <c r="K4" s="30"/>
      <c r="L4" s="30"/>
      <c r="M4" s="48" t="s">
        <v>20</v>
      </c>
      <c r="N4" s="46" t="s">
        <v>21</v>
      </c>
      <c r="O4" s="31" t="s">
        <v>26</v>
      </c>
      <c r="P4" s="45" t="s">
        <v>2</v>
      </c>
      <c r="Q4" s="6"/>
    </row>
    <row r="5" spans="1:22" s="5" customFormat="1" ht="48.75" customHeight="1" x14ac:dyDescent="0.25">
      <c r="B5" s="45"/>
      <c r="C5" s="35"/>
      <c r="D5" s="45"/>
      <c r="E5" s="35"/>
      <c r="F5" s="45"/>
      <c r="G5" s="45"/>
      <c r="H5" s="4" t="s">
        <v>16</v>
      </c>
      <c r="I5" s="4" t="s">
        <v>17</v>
      </c>
      <c r="J5" s="4" t="s">
        <v>18</v>
      </c>
      <c r="K5" s="4" t="s">
        <v>19</v>
      </c>
      <c r="L5" s="4" t="s">
        <v>24</v>
      </c>
      <c r="M5" s="49"/>
      <c r="N5" s="47"/>
      <c r="O5" s="31"/>
      <c r="P5" s="45"/>
    </row>
    <row r="6" spans="1:22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x14ac:dyDescent="0.25">
      <c r="A7" s="12"/>
      <c r="B7" s="11">
        <v>1</v>
      </c>
      <c r="C7" s="11"/>
      <c r="D7" s="2" t="s">
        <v>42</v>
      </c>
      <c r="E7" s="2"/>
      <c r="F7" s="2" t="s">
        <v>42</v>
      </c>
      <c r="G7" s="7" t="s">
        <v>43</v>
      </c>
      <c r="H7" s="20">
        <v>0</v>
      </c>
      <c r="I7" s="20">
        <v>0</v>
      </c>
      <c r="J7" s="20">
        <v>2</v>
      </c>
      <c r="K7" s="20">
        <v>0</v>
      </c>
      <c r="L7" s="20">
        <v>2</v>
      </c>
      <c r="M7" s="8">
        <v>0.01</v>
      </c>
      <c r="N7" s="8">
        <v>0.02</v>
      </c>
      <c r="O7" s="57">
        <f>N7*1.18</f>
        <v>2.3599999999999999E-2</v>
      </c>
      <c r="P7" s="34" t="s">
        <v>105</v>
      </c>
      <c r="Q7" s="12"/>
    </row>
    <row r="8" spans="1:22" ht="45" x14ac:dyDescent="0.25">
      <c r="A8" s="12"/>
      <c r="B8" s="11">
        <v>2</v>
      </c>
      <c r="C8" s="11"/>
      <c r="D8" s="2" t="s">
        <v>44</v>
      </c>
      <c r="E8" s="2"/>
      <c r="F8" s="2" t="s">
        <v>44</v>
      </c>
      <c r="G8" s="7" t="s">
        <v>43</v>
      </c>
      <c r="H8" s="20">
        <v>0</v>
      </c>
      <c r="I8" s="20">
        <v>0</v>
      </c>
      <c r="J8" s="20">
        <v>2</v>
      </c>
      <c r="K8" s="20">
        <v>0</v>
      </c>
      <c r="L8" s="20">
        <v>2</v>
      </c>
      <c r="M8" s="8">
        <v>0.01</v>
      </c>
      <c r="N8" s="8">
        <v>0.02</v>
      </c>
      <c r="O8" s="57">
        <f t="shared" ref="O8:O33" si="0">N8*1.18</f>
        <v>2.3599999999999999E-2</v>
      </c>
      <c r="P8" s="40"/>
      <c r="Q8" s="12"/>
    </row>
    <row r="9" spans="1:22" s="12" customFormat="1" ht="30" x14ac:dyDescent="0.25">
      <c r="B9" s="11">
        <v>3</v>
      </c>
      <c r="C9" s="11"/>
      <c r="D9" s="2" t="s">
        <v>45</v>
      </c>
      <c r="E9" s="2"/>
      <c r="F9" s="2" t="s">
        <v>45</v>
      </c>
      <c r="G9" s="7" t="s">
        <v>43</v>
      </c>
      <c r="H9" s="20">
        <v>0</v>
      </c>
      <c r="I9" s="20">
        <v>0</v>
      </c>
      <c r="J9" s="20">
        <v>1</v>
      </c>
      <c r="K9" s="20">
        <v>0</v>
      </c>
      <c r="L9" s="20">
        <v>1</v>
      </c>
      <c r="M9" s="8">
        <v>0.01</v>
      </c>
      <c r="N9" s="8">
        <v>0.01</v>
      </c>
      <c r="O9" s="57">
        <f t="shared" si="0"/>
        <v>1.18E-2</v>
      </c>
      <c r="P9" s="40"/>
    </row>
    <row r="10" spans="1:22" s="12" customFormat="1" ht="30" x14ac:dyDescent="0.25">
      <c r="B10" s="11">
        <v>4</v>
      </c>
      <c r="C10" s="11"/>
      <c r="D10" s="2" t="s">
        <v>46</v>
      </c>
      <c r="E10" s="2"/>
      <c r="F10" s="2" t="s">
        <v>46</v>
      </c>
      <c r="G10" s="7" t="s">
        <v>43</v>
      </c>
      <c r="H10" s="20">
        <v>0</v>
      </c>
      <c r="I10" s="20">
        <v>0</v>
      </c>
      <c r="J10" s="20">
        <v>4</v>
      </c>
      <c r="K10" s="20">
        <v>0</v>
      </c>
      <c r="L10" s="20">
        <v>4</v>
      </c>
      <c r="M10" s="8">
        <v>0.01</v>
      </c>
      <c r="N10" s="8">
        <v>0.04</v>
      </c>
      <c r="O10" s="57">
        <f t="shared" si="0"/>
        <v>4.7199999999999999E-2</v>
      </c>
      <c r="P10" s="40"/>
    </row>
    <row r="11" spans="1:22" ht="30" x14ac:dyDescent="0.25">
      <c r="A11" s="12"/>
      <c r="B11" s="11">
        <v>5</v>
      </c>
      <c r="C11" s="11"/>
      <c r="D11" s="2" t="s">
        <v>47</v>
      </c>
      <c r="E11" s="2"/>
      <c r="F11" s="2" t="s">
        <v>47</v>
      </c>
      <c r="G11" s="7" t="s">
        <v>43</v>
      </c>
      <c r="H11" s="20">
        <v>0</v>
      </c>
      <c r="I11" s="20">
        <v>0</v>
      </c>
      <c r="J11" s="20">
        <v>3</v>
      </c>
      <c r="K11" s="20">
        <v>0</v>
      </c>
      <c r="L11" s="20">
        <v>3</v>
      </c>
      <c r="M11" s="8">
        <v>0.01</v>
      </c>
      <c r="N11" s="8">
        <v>0.03</v>
      </c>
      <c r="O11" s="57">
        <f t="shared" si="0"/>
        <v>3.5399999999999994E-2</v>
      </c>
      <c r="P11" s="40"/>
      <c r="Q11" s="12"/>
    </row>
    <row r="12" spans="1:22" ht="45" x14ac:dyDescent="0.25">
      <c r="A12" s="12"/>
      <c r="B12" s="11">
        <v>6</v>
      </c>
      <c r="C12" s="11"/>
      <c r="D12" s="2" t="s">
        <v>48</v>
      </c>
      <c r="E12" s="2"/>
      <c r="F12" s="2" t="s">
        <v>48</v>
      </c>
      <c r="G12" s="7" t="s">
        <v>43</v>
      </c>
      <c r="H12" s="20">
        <v>0</v>
      </c>
      <c r="I12" s="20">
        <v>0</v>
      </c>
      <c r="J12" s="20">
        <v>4</v>
      </c>
      <c r="K12" s="20">
        <v>0</v>
      </c>
      <c r="L12" s="20">
        <v>4</v>
      </c>
      <c r="M12" s="8">
        <v>0.01</v>
      </c>
      <c r="N12" s="8">
        <v>0.04</v>
      </c>
      <c r="O12" s="57">
        <f t="shared" si="0"/>
        <v>4.7199999999999999E-2</v>
      </c>
      <c r="P12" s="40"/>
      <c r="Q12" s="12"/>
    </row>
    <row r="13" spans="1:22" x14ac:dyDescent="0.25">
      <c r="A13" s="12"/>
      <c r="B13" s="11">
        <v>7</v>
      </c>
      <c r="C13" s="11"/>
      <c r="D13" s="2" t="s">
        <v>49</v>
      </c>
      <c r="E13" s="2"/>
      <c r="F13" s="2" t="s">
        <v>49</v>
      </c>
      <c r="G13" s="7" t="s">
        <v>43</v>
      </c>
      <c r="H13" s="20">
        <v>0</v>
      </c>
      <c r="I13" s="20">
        <v>0</v>
      </c>
      <c r="J13" s="20">
        <v>2</v>
      </c>
      <c r="K13" s="20">
        <v>0</v>
      </c>
      <c r="L13" s="20">
        <v>2</v>
      </c>
      <c r="M13" s="8">
        <v>0.01</v>
      </c>
      <c r="N13" s="8">
        <v>0.02</v>
      </c>
      <c r="O13" s="57">
        <f t="shared" si="0"/>
        <v>2.3599999999999999E-2</v>
      </c>
      <c r="P13" s="40"/>
      <c r="Q13" s="12"/>
      <c r="R13" s="3"/>
      <c r="S13" s="3"/>
      <c r="T13" s="3"/>
      <c r="U13" s="3"/>
      <c r="V13" s="3"/>
    </row>
    <row r="14" spans="1:22" ht="60" x14ac:dyDescent="0.25">
      <c r="A14" s="12"/>
      <c r="B14" s="11">
        <v>8</v>
      </c>
      <c r="C14" s="11"/>
      <c r="D14" s="2" t="s">
        <v>50</v>
      </c>
      <c r="E14" s="2"/>
      <c r="F14" s="2" t="s">
        <v>50</v>
      </c>
      <c r="G14" s="7" t="s">
        <v>43</v>
      </c>
      <c r="H14" s="20">
        <v>0</v>
      </c>
      <c r="I14" s="20">
        <v>0</v>
      </c>
      <c r="J14" s="20">
        <v>2</v>
      </c>
      <c r="K14" s="20">
        <v>0</v>
      </c>
      <c r="L14" s="20">
        <v>2</v>
      </c>
      <c r="M14" s="8">
        <v>0.01</v>
      </c>
      <c r="N14" s="8">
        <v>0.02</v>
      </c>
      <c r="O14" s="57">
        <f t="shared" si="0"/>
        <v>2.3599999999999999E-2</v>
      </c>
      <c r="P14" s="40"/>
      <c r="Q14" s="12"/>
    </row>
    <row r="15" spans="1:22" ht="32.25" customHeight="1" x14ac:dyDescent="0.25">
      <c r="A15" s="12"/>
      <c r="B15" s="11">
        <v>9</v>
      </c>
      <c r="C15" s="11"/>
      <c r="D15" s="2" t="s">
        <v>109</v>
      </c>
      <c r="E15" s="2"/>
      <c r="F15" s="2" t="s">
        <v>109</v>
      </c>
      <c r="G15" s="7" t="s">
        <v>43</v>
      </c>
      <c r="H15" s="20">
        <v>0</v>
      </c>
      <c r="I15" s="20">
        <v>0</v>
      </c>
      <c r="J15" s="20">
        <v>4</v>
      </c>
      <c r="K15" s="20">
        <v>0</v>
      </c>
      <c r="L15" s="20">
        <v>4</v>
      </c>
      <c r="M15" s="8">
        <v>0.01</v>
      </c>
      <c r="N15" s="8">
        <v>0.04</v>
      </c>
      <c r="O15" s="57">
        <f t="shared" si="0"/>
        <v>4.7199999999999999E-2</v>
      </c>
      <c r="P15" s="40"/>
      <c r="Q15" s="12"/>
    </row>
    <row r="16" spans="1:22" s="12" customFormat="1" ht="45" x14ac:dyDescent="0.25">
      <c r="B16" s="11">
        <v>10</v>
      </c>
      <c r="C16" s="11" t="s">
        <v>51</v>
      </c>
      <c r="D16" s="2" t="s">
        <v>52</v>
      </c>
      <c r="E16" s="2"/>
      <c r="F16" s="2" t="s">
        <v>53</v>
      </c>
      <c r="G16" s="7" t="s">
        <v>43</v>
      </c>
      <c r="H16" s="20">
        <v>0</v>
      </c>
      <c r="I16" s="20">
        <v>0</v>
      </c>
      <c r="J16" s="20">
        <v>160</v>
      </c>
      <c r="K16" s="20">
        <v>0</v>
      </c>
      <c r="L16" s="20">
        <v>160</v>
      </c>
      <c r="M16" s="8">
        <v>4675.68</v>
      </c>
      <c r="N16" s="8">
        <v>748108.80000000005</v>
      </c>
      <c r="O16" s="57">
        <f t="shared" si="0"/>
        <v>882768.38399999996</v>
      </c>
      <c r="P16" s="40"/>
    </row>
    <row r="17" spans="1:17" s="12" customFormat="1" ht="45" x14ac:dyDescent="0.25">
      <c r="B17" s="11">
        <v>11</v>
      </c>
      <c r="C17" s="11" t="s">
        <v>54</v>
      </c>
      <c r="D17" s="2" t="s">
        <v>55</v>
      </c>
      <c r="E17" s="2"/>
      <c r="F17" s="2" t="s">
        <v>56</v>
      </c>
      <c r="G17" s="7" t="s">
        <v>43</v>
      </c>
      <c r="H17" s="20">
        <v>0</v>
      </c>
      <c r="I17" s="20">
        <v>0</v>
      </c>
      <c r="J17" s="20">
        <v>1</v>
      </c>
      <c r="K17" s="20">
        <v>0</v>
      </c>
      <c r="L17" s="20">
        <v>1</v>
      </c>
      <c r="M17" s="8">
        <v>176352.46</v>
      </c>
      <c r="N17" s="8">
        <v>176352.46</v>
      </c>
      <c r="O17" s="57">
        <f t="shared" si="0"/>
        <v>208095.90279999998</v>
      </c>
      <c r="P17" s="40"/>
    </row>
    <row r="18" spans="1:17" ht="45" x14ac:dyDescent="0.25">
      <c r="A18" s="12"/>
      <c r="B18" s="11">
        <v>12</v>
      </c>
      <c r="C18" s="11" t="s">
        <v>57</v>
      </c>
      <c r="D18" s="2" t="s">
        <v>58</v>
      </c>
      <c r="E18" s="2"/>
      <c r="F18" s="2" t="s">
        <v>59</v>
      </c>
      <c r="G18" s="7" t="s">
        <v>43</v>
      </c>
      <c r="H18" s="20">
        <v>0</v>
      </c>
      <c r="I18" s="20">
        <v>0</v>
      </c>
      <c r="J18" s="20">
        <v>2</v>
      </c>
      <c r="K18" s="20">
        <v>0</v>
      </c>
      <c r="L18" s="20">
        <v>2</v>
      </c>
      <c r="M18" s="8">
        <v>352793.14</v>
      </c>
      <c r="N18" s="8">
        <v>705586.28</v>
      </c>
      <c r="O18" s="57">
        <f t="shared" si="0"/>
        <v>832591.81039999996</v>
      </c>
      <c r="P18" s="40"/>
      <c r="Q18" s="12"/>
    </row>
    <row r="19" spans="1:17" ht="60" x14ac:dyDescent="0.25">
      <c r="A19" s="12"/>
      <c r="B19" s="11">
        <v>13</v>
      </c>
      <c r="C19" s="11" t="s">
        <v>60</v>
      </c>
      <c r="D19" s="2" t="s">
        <v>61</v>
      </c>
      <c r="E19" s="2"/>
      <c r="F19" s="2" t="s">
        <v>62</v>
      </c>
      <c r="G19" s="7" t="s">
        <v>43</v>
      </c>
      <c r="H19" s="20">
        <v>0</v>
      </c>
      <c r="I19" s="20">
        <v>0</v>
      </c>
      <c r="J19" s="20">
        <v>10</v>
      </c>
      <c r="K19" s="20">
        <v>0</v>
      </c>
      <c r="L19" s="20">
        <v>10</v>
      </c>
      <c r="M19" s="8">
        <v>132242.29</v>
      </c>
      <c r="N19" s="8">
        <v>1322422.8999999999</v>
      </c>
      <c r="O19" s="57">
        <f t="shared" si="0"/>
        <v>1560459.0219999999</v>
      </c>
      <c r="P19" s="40"/>
      <c r="Q19" s="12"/>
    </row>
    <row r="20" spans="1:17" s="12" customFormat="1" ht="75" x14ac:dyDescent="0.25">
      <c r="B20" s="11">
        <v>14</v>
      </c>
      <c r="C20" s="11" t="s">
        <v>63</v>
      </c>
      <c r="D20" s="2" t="s">
        <v>64</v>
      </c>
      <c r="E20" s="2"/>
      <c r="F20" s="2" t="s">
        <v>65</v>
      </c>
      <c r="G20" s="7" t="s">
        <v>43</v>
      </c>
      <c r="H20" s="20">
        <v>0</v>
      </c>
      <c r="I20" s="20">
        <v>0</v>
      </c>
      <c r="J20" s="20">
        <v>1</v>
      </c>
      <c r="K20" s="20">
        <v>0</v>
      </c>
      <c r="L20" s="20">
        <v>1</v>
      </c>
      <c r="M20" s="8">
        <v>158708.39000000001</v>
      </c>
      <c r="N20" s="8">
        <v>158708.39000000001</v>
      </c>
      <c r="O20" s="57">
        <f t="shared" si="0"/>
        <v>187275.9002</v>
      </c>
      <c r="P20" s="40"/>
    </row>
    <row r="21" spans="1:17" ht="45" x14ac:dyDescent="0.25">
      <c r="A21" s="12"/>
      <c r="B21" s="11">
        <v>15</v>
      </c>
      <c r="C21" s="11" t="s">
        <v>66</v>
      </c>
      <c r="D21" s="2" t="s">
        <v>67</v>
      </c>
      <c r="E21" s="2"/>
      <c r="F21" s="2" t="s">
        <v>68</v>
      </c>
      <c r="G21" s="7" t="s">
        <v>43</v>
      </c>
      <c r="H21" s="20">
        <v>0</v>
      </c>
      <c r="I21" s="20">
        <v>0</v>
      </c>
      <c r="J21" s="20">
        <v>2</v>
      </c>
      <c r="K21" s="20">
        <v>0</v>
      </c>
      <c r="L21" s="20">
        <v>2</v>
      </c>
      <c r="M21" s="8">
        <v>96954.15</v>
      </c>
      <c r="N21" s="8">
        <v>193908.3</v>
      </c>
      <c r="O21" s="57">
        <f t="shared" si="0"/>
        <v>228811.79399999997</v>
      </c>
      <c r="P21" s="40"/>
      <c r="Q21" s="12"/>
    </row>
    <row r="22" spans="1:17" s="12" customFormat="1" ht="75" x14ac:dyDescent="0.25">
      <c r="B22" s="11">
        <v>16</v>
      </c>
      <c r="C22" s="11" t="s">
        <v>69</v>
      </c>
      <c r="D22" s="2" t="s">
        <v>70</v>
      </c>
      <c r="E22" s="2"/>
      <c r="F22" s="2" t="s">
        <v>71</v>
      </c>
      <c r="G22" s="7" t="s">
        <v>43</v>
      </c>
      <c r="H22" s="20">
        <v>0</v>
      </c>
      <c r="I22" s="20">
        <v>0</v>
      </c>
      <c r="J22" s="20">
        <v>2</v>
      </c>
      <c r="K22" s="20">
        <v>0</v>
      </c>
      <c r="L22" s="20">
        <v>2</v>
      </c>
      <c r="M22" s="8">
        <v>52843.98</v>
      </c>
      <c r="N22" s="8">
        <v>105687.96</v>
      </c>
      <c r="O22" s="57">
        <f t="shared" si="0"/>
        <v>124711.7928</v>
      </c>
      <c r="P22" s="40"/>
    </row>
    <row r="23" spans="1:17" ht="60" x14ac:dyDescent="0.25">
      <c r="A23" s="12"/>
      <c r="B23" s="11">
        <v>17</v>
      </c>
      <c r="C23" s="11" t="s">
        <v>72</v>
      </c>
      <c r="D23" s="2" t="s">
        <v>73</v>
      </c>
      <c r="E23" s="2"/>
      <c r="F23" s="2" t="s">
        <v>74</v>
      </c>
      <c r="G23" s="7" t="s">
        <v>43</v>
      </c>
      <c r="H23" s="20">
        <v>0</v>
      </c>
      <c r="I23" s="20">
        <v>0</v>
      </c>
      <c r="J23" s="20">
        <v>5</v>
      </c>
      <c r="K23" s="20">
        <v>0</v>
      </c>
      <c r="L23" s="20">
        <v>5</v>
      </c>
      <c r="M23" s="8">
        <v>116362.63</v>
      </c>
      <c r="N23" s="8">
        <v>581813.15</v>
      </c>
      <c r="O23" s="57">
        <f t="shared" si="0"/>
        <v>686539.51699999999</v>
      </c>
      <c r="P23" s="40"/>
      <c r="Q23" s="12"/>
    </row>
    <row r="24" spans="1:17" ht="45" x14ac:dyDescent="0.25">
      <c r="A24" s="12"/>
      <c r="B24" s="11">
        <v>18</v>
      </c>
      <c r="C24" s="11" t="s">
        <v>75</v>
      </c>
      <c r="D24" s="2" t="s">
        <v>76</v>
      </c>
      <c r="E24" s="2"/>
      <c r="F24" s="2" t="s">
        <v>77</v>
      </c>
      <c r="G24" s="7" t="s">
        <v>43</v>
      </c>
      <c r="H24" s="20">
        <v>0</v>
      </c>
      <c r="I24" s="20">
        <v>0</v>
      </c>
      <c r="J24" s="20">
        <v>3</v>
      </c>
      <c r="K24" s="20">
        <v>0</v>
      </c>
      <c r="L24" s="20">
        <v>3</v>
      </c>
      <c r="M24" s="8">
        <v>21084.66</v>
      </c>
      <c r="N24" s="8">
        <v>63253.98</v>
      </c>
      <c r="O24" s="57">
        <f t="shared" si="0"/>
        <v>74639.696400000001</v>
      </c>
      <c r="P24" s="40"/>
      <c r="Q24" s="12"/>
    </row>
    <row r="25" spans="1:17" ht="60" x14ac:dyDescent="0.25">
      <c r="A25" s="12"/>
      <c r="B25" s="11">
        <v>19</v>
      </c>
      <c r="C25" s="11" t="s">
        <v>78</v>
      </c>
      <c r="D25" s="2" t="s">
        <v>79</v>
      </c>
      <c r="E25" s="2"/>
      <c r="F25" s="2" t="s">
        <v>80</v>
      </c>
      <c r="G25" s="7" t="s">
        <v>43</v>
      </c>
      <c r="H25" s="20">
        <v>0</v>
      </c>
      <c r="I25" s="20">
        <v>0</v>
      </c>
      <c r="J25" s="20">
        <v>1</v>
      </c>
      <c r="K25" s="20">
        <v>0</v>
      </c>
      <c r="L25" s="20">
        <v>1</v>
      </c>
      <c r="M25" s="8">
        <v>40622.53</v>
      </c>
      <c r="N25" s="8">
        <v>40622.53</v>
      </c>
      <c r="O25" s="57">
        <f t="shared" si="0"/>
        <v>47934.585399999996</v>
      </c>
      <c r="P25" s="40"/>
      <c r="Q25" s="12"/>
    </row>
    <row r="26" spans="1:17" ht="60" x14ac:dyDescent="0.25">
      <c r="A26" s="12"/>
      <c r="B26" s="11">
        <v>20</v>
      </c>
      <c r="C26" s="11" t="s">
        <v>81</v>
      </c>
      <c r="D26" s="2" t="s">
        <v>82</v>
      </c>
      <c r="E26" s="2"/>
      <c r="F26" s="2" t="s">
        <v>83</v>
      </c>
      <c r="G26" s="7" t="s">
        <v>43</v>
      </c>
      <c r="H26" s="20">
        <v>0</v>
      </c>
      <c r="I26" s="20">
        <v>0</v>
      </c>
      <c r="J26" s="20">
        <v>1</v>
      </c>
      <c r="K26" s="20">
        <v>0</v>
      </c>
      <c r="L26" s="20">
        <v>1</v>
      </c>
      <c r="M26" s="8">
        <v>112444.38</v>
      </c>
      <c r="N26" s="8">
        <v>112444.38</v>
      </c>
      <c r="O26" s="57">
        <f t="shared" si="0"/>
        <v>132684.36840000001</v>
      </c>
      <c r="P26" s="40"/>
      <c r="Q26" s="12"/>
    </row>
    <row r="27" spans="1:17" ht="60" x14ac:dyDescent="0.25">
      <c r="A27" s="12"/>
      <c r="B27" s="11">
        <v>21</v>
      </c>
      <c r="C27" s="11" t="s">
        <v>84</v>
      </c>
      <c r="D27" s="2" t="s">
        <v>85</v>
      </c>
      <c r="E27" s="2"/>
      <c r="F27" s="2" t="s">
        <v>86</v>
      </c>
      <c r="G27" s="7" t="s">
        <v>43</v>
      </c>
      <c r="H27" s="20">
        <v>0</v>
      </c>
      <c r="I27" s="20">
        <v>0</v>
      </c>
      <c r="J27" s="20">
        <v>4</v>
      </c>
      <c r="K27" s="20">
        <v>0</v>
      </c>
      <c r="L27" s="20">
        <v>4</v>
      </c>
      <c r="M27" s="8">
        <v>3800.36</v>
      </c>
      <c r="N27" s="8">
        <v>15201.44</v>
      </c>
      <c r="O27" s="57">
        <f t="shared" si="0"/>
        <v>17937.699199999999</v>
      </c>
      <c r="P27" s="40"/>
      <c r="Q27" s="12"/>
    </row>
    <row r="28" spans="1:17" ht="30" x14ac:dyDescent="0.25">
      <c r="A28" s="12"/>
      <c r="B28" s="11">
        <v>22</v>
      </c>
      <c r="C28" s="11" t="s">
        <v>87</v>
      </c>
      <c r="D28" s="2" t="s">
        <v>88</v>
      </c>
      <c r="E28" s="2"/>
      <c r="F28" s="2" t="s">
        <v>89</v>
      </c>
      <c r="G28" s="7" t="s">
        <v>43</v>
      </c>
      <c r="H28" s="20">
        <v>0</v>
      </c>
      <c r="I28" s="20">
        <v>0</v>
      </c>
      <c r="J28" s="20">
        <v>4</v>
      </c>
      <c r="K28" s="20">
        <v>0</v>
      </c>
      <c r="L28" s="20">
        <v>4</v>
      </c>
      <c r="M28" s="8">
        <v>882.2</v>
      </c>
      <c r="N28" s="8">
        <v>3528.8</v>
      </c>
      <c r="O28" s="57">
        <f t="shared" si="0"/>
        <v>4163.9840000000004</v>
      </c>
      <c r="P28" s="40"/>
      <c r="Q28" s="12"/>
    </row>
    <row r="29" spans="1:17" ht="30" x14ac:dyDescent="0.25">
      <c r="A29" s="12"/>
      <c r="B29" s="11">
        <v>23</v>
      </c>
      <c r="C29" s="11" t="s">
        <v>90</v>
      </c>
      <c r="D29" s="2" t="s">
        <v>91</v>
      </c>
      <c r="E29" s="2"/>
      <c r="F29" s="2" t="s">
        <v>92</v>
      </c>
      <c r="G29" s="7" t="s">
        <v>43</v>
      </c>
      <c r="H29" s="20">
        <v>0</v>
      </c>
      <c r="I29" s="20">
        <v>0</v>
      </c>
      <c r="J29" s="20">
        <v>2</v>
      </c>
      <c r="K29" s="20">
        <v>0</v>
      </c>
      <c r="L29" s="20">
        <v>2</v>
      </c>
      <c r="M29" s="8">
        <v>1099.81</v>
      </c>
      <c r="N29" s="8">
        <v>2199.62</v>
      </c>
      <c r="O29" s="57">
        <f t="shared" si="0"/>
        <v>2595.5515999999998</v>
      </c>
      <c r="P29" s="40"/>
      <c r="Q29" s="12"/>
    </row>
    <row r="30" spans="1:17" ht="30" x14ac:dyDescent="0.25">
      <c r="A30" s="12"/>
      <c r="B30" s="11">
        <v>24</v>
      </c>
      <c r="C30" s="11" t="s">
        <v>93</v>
      </c>
      <c r="D30" s="2" t="s">
        <v>94</v>
      </c>
      <c r="E30" s="2"/>
      <c r="F30" s="2" t="s">
        <v>95</v>
      </c>
      <c r="G30" s="7" t="s">
        <v>43</v>
      </c>
      <c r="H30" s="20">
        <v>0</v>
      </c>
      <c r="I30" s="20">
        <v>0</v>
      </c>
      <c r="J30" s="20">
        <v>8</v>
      </c>
      <c r="K30" s="20">
        <v>0</v>
      </c>
      <c r="L30" s="20">
        <v>8</v>
      </c>
      <c r="M30" s="8">
        <v>8822.0300000000007</v>
      </c>
      <c r="N30" s="8">
        <v>70576.240000000005</v>
      </c>
      <c r="O30" s="57">
        <f t="shared" si="0"/>
        <v>83279.963199999998</v>
      </c>
      <c r="P30" s="40"/>
      <c r="Q30" s="12"/>
    </row>
    <row r="31" spans="1:17" ht="30" x14ac:dyDescent="0.25">
      <c r="A31" s="12"/>
      <c r="B31" s="11">
        <v>25</v>
      </c>
      <c r="C31" s="11" t="s">
        <v>96</v>
      </c>
      <c r="D31" s="2" t="s">
        <v>97</v>
      </c>
      <c r="E31" s="2"/>
      <c r="F31" s="2" t="s">
        <v>98</v>
      </c>
      <c r="G31" s="7" t="s">
        <v>43</v>
      </c>
      <c r="H31" s="20">
        <v>0</v>
      </c>
      <c r="I31" s="20">
        <v>0</v>
      </c>
      <c r="J31" s="20">
        <v>2</v>
      </c>
      <c r="K31" s="20">
        <v>0</v>
      </c>
      <c r="L31" s="20">
        <v>2</v>
      </c>
      <c r="M31" s="8">
        <v>5587.29</v>
      </c>
      <c r="N31" s="8">
        <v>11174.58</v>
      </c>
      <c r="O31" s="57">
        <f t="shared" si="0"/>
        <v>13186.0044</v>
      </c>
      <c r="P31" s="40"/>
      <c r="Q31" s="12"/>
    </row>
    <row r="32" spans="1:17" ht="60" x14ac:dyDescent="0.25">
      <c r="A32" s="12"/>
      <c r="B32" s="11">
        <v>26</v>
      </c>
      <c r="C32" s="11" t="s">
        <v>99</v>
      </c>
      <c r="D32" s="2" t="s">
        <v>100</v>
      </c>
      <c r="E32" s="2"/>
      <c r="F32" s="2" t="s">
        <v>101</v>
      </c>
      <c r="G32" s="7" t="s">
        <v>43</v>
      </c>
      <c r="H32" s="20">
        <v>0</v>
      </c>
      <c r="I32" s="20">
        <v>0</v>
      </c>
      <c r="J32" s="20">
        <v>160</v>
      </c>
      <c r="K32" s="20">
        <v>0</v>
      </c>
      <c r="L32" s="20">
        <v>160</v>
      </c>
      <c r="M32" s="8">
        <v>202.91</v>
      </c>
      <c r="N32" s="8">
        <v>32465.599999999999</v>
      </c>
      <c r="O32" s="57">
        <f t="shared" si="0"/>
        <v>38309.407999999996</v>
      </c>
      <c r="P32" s="40"/>
      <c r="Q32" s="12"/>
    </row>
    <row r="33" spans="1:20" ht="75" x14ac:dyDescent="0.25">
      <c r="A33" s="12"/>
      <c r="B33" s="11">
        <v>27</v>
      </c>
      <c r="C33" s="11" t="s">
        <v>102</v>
      </c>
      <c r="D33" s="2" t="s">
        <v>103</v>
      </c>
      <c r="E33" s="2"/>
      <c r="F33" s="2" t="s">
        <v>104</v>
      </c>
      <c r="G33" s="7" t="s">
        <v>43</v>
      </c>
      <c r="H33" s="20">
        <v>0</v>
      </c>
      <c r="I33" s="20">
        <v>0</v>
      </c>
      <c r="J33" s="20">
        <v>1</v>
      </c>
      <c r="K33" s="20">
        <v>0</v>
      </c>
      <c r="L33" s="20">
        <v>1</v>
      </c>
      <c r="M33" s="8">
        <v>35199.919999999998</v>
      </c>
      <c r="N33" s="8">
        <v>35199.919999999998</v>
      </c>
      <c r="O33" s="57">
        <f t="shared" si="0"/>
        <v>41535.905599999998</v>
      </c>
      <c r="P33" s="35"/>
      <c r="Q33" s="12"/>
    </row>
    <row r="34" spans="1:20" x14ac:dyDescent="0.25">
      <c r="A34" s="12"/>
      <c r="B34" s="19"/>
      <c r="C34" s="19"/>
      <c r="D34" s="13"/>
      <c r="E34" s="13"/>
      <c r="F34" s="13"/>
      <c r="G34" s="14"/>
      <c r="H34" s="14"/>
      <c r="I34" s="14"/>
      <c r="J34" s="14"/>
      <c r="K34" s="14"/>
      <c r="L34" s="14"/>
      <c r="M34" s="14"/>
      <c r="N34" s="58">
        <f>SUM($N$7:$N$33)</f>
        <v>4379255.5699999994</v>
      </c>
      <c r="O34" s="29">
        <f>SUM(O7:O33)</f>
        <v>5167521.5725999987</v>
      </c>
      <c r="P34" s="3"/>
      <c r="Q34" s="12"/>
    </row>
    <row r="35" spans="1:20" x14ac:dyDescent="0.25">
      <c r="A35" s="12"/>
      <c r="B35" s="17"/>
      <c r="C35" s="17"/>
      <c r="D35" s="18"/>
      <c r="E35" s="18"/>
      <c r="F35" s="18"/>
      <c r="G35" s="17"/>
      <c r="H35" s="17"/>
      <c r="I35" s="17"/>
      <c r="J35" s="17"/>
      <c r="K35" s="17"/>
      <c r="L35" s="17"/>
      <c r="M35" s="17"/>
      <c r="N35" s="59" t="s">
        <v>22</v>
      </c>
      <c r="O35" s="60">
        <f>O34-N34</f>
        <v>788266.00259999931</v>
      </c>
      <c r="P35" s="3"/>
      <c r="Q35" s="12"/>
      <c r="T35" s="61"/>
    </row>
    <row r="36" spans="1:20" x14ac:dyDescent="0.25">
      <c r="A36" s="12"/>
      <c r="B36" s="32" t="s">
        <v>107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6"/>
      <c r="Q36" s="12"/>
    </row>
    <row r="37" spans="1:20" x14ac:dyDescent="0.25">
      <c r="B37" s="42" t="s">
        <v>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4"/>
    </row>
    <row r="38" spans="1:20" x14ac:dyDescent="0.25">
      <c r="B38" s="50" t="s">
        <v>5</v>
      </c>
      <c r="C38" s="50"/>
      <c r="D38" s="50"/>
      <c r="E38" s="32" t="s">
        <v>106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6"/>
    </row>
    <row r="39" spans="1:20" ht="32.1" customHeight="1" x14ac:dyDescent="0.25">
      <c r="B39" s="50" t="s">
        <v>6</v>
      </c>
      <c r="C39" s="50"/>
      <c r="D39" s="50"/>
      <c r="E39" s="37" t="s">
        <v>10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9"/>
      <c r="Q39" s="3"/>
    </row>
    <row r="40" spans="1:20" ht="15" customHeight="1" x14ac:dyDescent="0.25">
      <c r="A40" s="12"/>
      <c r="B40" s="51" t="s">
        <v>7</v>
      </c>
      <c r="C40" s="52"/>
      <c r="D40" s="53"/>
      <c r="E40" s="32" t="str">
        <f>[1]Лист1!$D$42</f>
        <v>Декларация соответствия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6"/>
      <c r="Q40" s="12"/>
    </row>
    <row r="41" spans="1:20" s="12" customFormat="1" ht="15" customHeight="1" x14ac:dyDescent="0.25">
      <c r="B41" s="54"/>
      <c r="C41" s="55"/>
      <c r="D41" s="56"/>
      <c r="E41" s="32" t="str">
        <f>[1]Лист1!$D$43</f>
        <v>Сертификат соответствия стандартам РФ , техническое описание поставляемого товара, инструкция на русском языке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6"/>
    </row>
    <row r="42" spans="1:20" s="12" customFormat="1" ht="15" customHeight="1" x14ac:dyDescent="0.25">
      <c r="B42" s="54"/>
      <c r="C42" s="55"/>
      <c r="D42" s="56"/>
      <c r="E42" s="32" t="str">
        <f>[1]Лист1!$D$44</f>
        <v xml:space="preserve">Поставщик должен быть авторизованным партнером Cisco Systems                             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6"/>
    </row>
    <row r="43" spans="1:20" s="12" customFormat="1" ht="15" customHeight="1" x14ac:dyDescent="0.25">
      <c r="B43" s="42"/>
      <c r="C43" s="43"/>
      <c r="D43" s="44"/>
      <c r="E43" s="32" t="str">
        <f>[1]Лист1!$D$45</f>
        <v>Авторизационное посьмо от Cisco Cystems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6"/>
    </row>
    <row r="44" spans="1:20" x14ac:dyDescent="0.25">
      <c r="A44" s="12"/>
      <c r="B44" s="32" t="s">
        <v>28</v>
      </c>
      <c r="C44" s="33"/>
      <c r="D44" s="36"/>
      <c r="E44" s="32" t="s">
        <v>27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6"/>
      <c r="Q44" s="12"/>
    </row>
    <row r="45" spans="1:20" x14ac:dyDescent="0.25">
      <c r="A45" s="12"/>
      <c r="B45" s="32" t="s">
        <v>29</v>
      </c>
      <c r="C45" s="33"/>
      <c r="D45" s="36"/>
      <c r="E45" s="32" t="s">
        <v>108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6"/>
      <c r="Q45" s="12"/>
    </row>
    <row r="46" spans="1:20" x14ac:dyDescent="0.25">
      <c r="B46" s="50" t="s">
        <v>8</v>
      </c>
      <c r="C46" s="50"/>
      <c r="D46" s="50"/>
      <c r="E46" s="32" t="str">
        <f>[1]Лист1!$D$48</f>
        <v xml:space="preserve"> Яппарова Р.Д. тел.: (347) 221-56-62;  8-901-817-39-50 эл.почта r.yapparova@bashtel.ru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6"/>
    </row>
    <row r="47" spans="1:20" x14ac:dyDescent="0.25">
      <c r="B47" s="50" t="s">
        <v>9</v>
      </c>
      <c r="C47" s="50"/>
      <c r="D47" s="50"/>
      <c r="E47" s="32" t="str">
        <f>Query2_NPO</f>
        <v>Каримов В.Р. 8-(347)-221-5456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6"/>
    </row>
    <row r="48" spans="1:20" x14ac:dyDescent="0.25">
      <c r="A48" s="12"/>
      <c r="B48" s="23"/>
      <c r="C48" s="23"/>
      <c r="D48" s="23"/>
      <c r="E48" s="23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12"/>
    </row>
    <row r="49" spans="1:17" x14ac:dyDescent="0.25">
      <c r="A49" s="25"/>
      <c r="B49" s="26"/>
      <c r="C49" s="26"/>
      <c r="D49" s="26"/>
      <c r="E49" s="26"/>
      <c r="F49" s="26"/>
      <c r="G49" s="26"/>
      <c r="H49" s="26"/>
      <c r="I49" s="26"/>
      <c r="J49" s="26"/>
      <c r="K49" s="12"/>
      <c r="L49" s="12"/>
      <c r="M49" s="12"/>
      <c r="N49" s="12"/>
      <c r="O49" s="12"/>
      <c r="P49" s="12"/>
      <c r="Q49" s="12"/>
    </row>
    <row r="50" spans="1:17" x14ac:dyDescent="0.25">
      <c r="B50" t="s">
        <v>12</v>
      </c>
      <c r="D50" s="6" t="str">
        <f>Query2_USERN</f>
        <v>Титлин Лев Сергеевич</v>
      </c>
    </row>
    <row r="51" spans="1:17" x14ac:dyDescent="0.25">
      <c r="B51" t="s">
        <v>13</v>
      </c>
      <c r="D51" s="6" t="str">
        <f>Query2_USERT</f>
        <v>(347)221-54-71</v>
      </c>
      <c r="E51" s="6"/>
    </row>
    <row r="52" spans="1:17" x14ac:dyDescent="0.25">
      <c r="E52" s="6"/>
    </row>
  </sheetData>
  <mergeCells count="32">
    <mergeCell ref="B2:P2"/>
    <mergeCell ref="B39:D39"/>
    <mergeCell ref="B38:D38"/>
    <mergeCell ref="B37:P37"/>
    <mergeCell ref="B45:D45"/>
    <mergeCell ref="B4:B5"/>
    <mergeCell ref="D4:D5"/>
    <mergeCell ref="P4:P5"/>
    <mergeCell ref="B36:P36"/>
    <mergeCell ref="B44:D44"/>
    <mergeCell ref="F4:F5"/>
    <mergeCell ref="G4:G5"/>
    <mergeCell ref="H4:L4"/>
    <mergeCell ref="N4:N5"/>
    <mergeCell ref="M4:M5"/>
    <mergeCell ref="C4:C5"/>
    <mergeCell ref="B46:D46"/>
    <mergeCell ref="B47:D47"/>
    <mergeCell ref="B40:D43"/>
    <mergeCell ref="O4:O5"/>
    <mergeCell ref="E40:P40"/>
    <mergeCell ref="E4:E5"/>
    <mergeCell ref="E38:P38"/>
    <mergeCell ref="E47:P47"/>
    <mergeCell ref="E39:P39"/>
    <mergeCell ref="E44:P44"/>
    <mergeCell ref="E45:P45"/>
    <mergeCell ref="E46:P46"/>
    <mergeCell ref="P7:P33"/>
    <mergeCell ref="E41:P41"/>
    <mergeCell ref="E42:P42"/>
    <mergeCell ref="E43:P43"/>
  </mergeCells>
  <pageMargins left="0.25" right="0.25" top="0.75" bottom="0.75" header="0.3" footer="0.3"/>
  <pageSetup paperSize="9" scale="6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7" t="s">
        <v>31</v>
      </c>
      <c r="B5" t="e">
        <f>XLR_ERRNAME</f>
        <v>#NAME?</v>
      </c>
    </row>
    <row r="6" spans="1:14" x14ac:dyDescent="0.25">
      <c r="A6" t="s">
        <v>32</v>
      </c>
      <c r="B6">
        <v>5939</v>
      </c>
      <c r="C6" s="28" t="s">
        <v>33</v>
      </c>
      <c r="D6">
        <v>3871</v>
      </c>
      <c r="E6" s="28" t="s">
        <v>34</v>
      </c>
      <c r="F6" s="28" t="s">
        <v>35</v>
      </c>
      <c r="G6" s="28" t="s">
        <v>36</v>
      </c>
      <c r="H6" s="28" t="s">
        <v>37</v>
      </c>
      <c r="I6" s="28" t="s">
        <v>38</v>
      </c>
      <c r="J6" s="28" t="s">
        <v>34</v>
      </c>
      <c r="K6" s="28" t="s">
        <v>39</v>
      </c>
      <c r="L6" s="28" t="s">
        <v>40</v>
      </c>
      <c r="M6" s="28" t="s">
        <v>41</v>
      </c>
      <c r="N6" s="2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Титлин Лев Сергеевич</dc:creator>
  <cp:lastModifiedBy>Логинова Ольга Сергеевна</cp:lastModifiedBy>
  <cp:lastPrinted>2014-07-09T08:29:27Z</cp:lastPrinted>
  <dcterms:created xsi:type="dcterms:W3CDTF">2013-12-19T08:11:42Z</dcterms:created>
  <dcterms:modified xsi:type="dcterms:W3CDTF">2014-07-21T03:28:20Z</dcterms:modified>
</cp:coreProperties>
</file>